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34361055f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ions" sheetId="1" r:id="R13fe863c61d54186"/>
    <x:sheet xmlns:r="http://schemas.openxmlformats.org/officeDocument/2006/relationships" name="Fees and inputs" sheetId="2" r:id="R55e3c30e8da646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0.00%;(0.00%);&quot;—&quot;"/>
    <x:numFmt numFmtId="202" formatCode="$#,##0.00;($#,##0.00);&quot;—&quot;"/>
    <x:numFmt numFmtId="203" formatCode="#,##0"/>
  </x:numFmts>
  <x:fonts count="7">
    <x:font>
      <x:sz val="11"/>
      <x:name val="Carlito"/>
    </x:font>
    <x:font>
      <x:sz val="10"/>
      <x:color rgb="FF172B3A"/>
      <x:name val="Arial"/>
    </x:font>
    <x:font>
      <x:b/>
      <x:sz val="16"/>
      <x:color rgb="FF17324D"/>
      <x:name val="Arial"/>
    </x:font>
    <x:font>
      <x:b/>
      <x:sz val="10"/>
      <x:color rgb="FFFFFFFF"/>
      <x:name val="Arial"/>
    </x:font>
    <x:font>
      <x:sz val="10"/>
      <x:color rgb="FF185ABD"/>
      <x:name val="Arial"/>
    </x:font>
    <x:font>
      <x:b/>
      <x:sz val="10"/>
      <x:color rgb="FF172B3A"/>
      <x:name val="Arial"/>
    </x:font>
    <x:font>
      <x:i/>
      <x:sz val="10"/>
      <x:color rgb="FF17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3F6FA"/>
      </x:patternFill>
    </x:fill>
    <x:fill>
      <x:patternFill patternType="solid">
        <x:fgColor rgb="FFFFF4CF"/>
      </x:patternFill>
    </x:fill>
  </x:fills>
  <x:borders count="3">
    <x:border/>
    <x:border>
      <x:bottom style="thin">
        <x:color rgb="FFAEBECD"/>
      </x:bottom>
    </x:border>
    <x:border>
      <x:top style="thin">
        <x:color rgb="FFAEBECD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3" fontId="4" fillId="4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3" fontId="4" fillId="4" borderId="2" xfId="0" applyNumberFormat="1" applyFont="1" applyFill="1" applyBorder="1" applyAlignment="1">
      <x:alignment vertical="center"/>
    </x:xf>
    <x:xf numFmtId="202" fontId="4" fillId="4" borderId="2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3" borderId="2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2" fontId="5" fillId="3" borderId="2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1" fontId="6" fillId="0" borderId="2" xfId="0" applyNumberFormat="1" applyFont="1" applyFill="1" applyBorder="1" applyAlignment="1">
      <x:alignment horizontal="right" vertical="center"/>
    </x:xf>
    <x:xf numFmtId="201" fontId="6" fillId="0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E2222"/>
      </x:font>
    </x:dxf>
    <x:dxf>
      <x:font>
        <x:b/>
        <x:color rgb="FFAE2222"/>
      </x:font>
      <x:fill>
        <x:patternFill patternType="solid">
          <x:bgColor rgb="FFFBE4E4"/>
        </x:patternFill>
      </x:fill>
    </x:dxf>
    <x:dxf>
      <x:font>
        <x:b/>
        <x:color rgb="FFAE2222"/>
      </x:font>
      <x:fill>
        <x:patternFill patternType="solid">
          <x:bgColor rgb="FFFB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d2e7f35e1460c" /><Relationship Type="http://schemas.openxmlformats.org/officeDocument/2006/relationships/theme" Target="/xl/theme/theme1.xml" Id="R15ab483f39d24bda" /><Relationship Type="http://schemas.openxmlformats.org/officeDocument/2006/relationships/sharedStrings" Target="/xl/sharedStrings.xml" Id="R8f0aea0446564990" /><Relationship Type="http://schemas.openxmlformats.org/officeDocument/2006/relationships/worksheet" Target="/xl/worksheets/sheet1.xml" Id="R13fe863c61d54186" /><Relationship Type="http://schemas.openxmlformats.org/officeDocument/2006/relationships/worksheet" Target="/xl/worksheets/sheet2.xml" Id="R55e3c30e8da646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7" hidden="0" customWidth="1"/>
    <x:col min="2" max="2" width="3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9" customHeight="1">
      <x:c r="A2" s="3" t="str">
        <x:v>Payment cost examples</x:v>
      </x:c>
      <x:c r="B2" s="3"/>
      <x:c r="C2" s="3"/>
      <x:c r="D2" s="3"/>
      <x:c r="E2" s="3"/>
      <x:c r="F2" s="3"/>
      <x:c r="G2" s="3"/>
      <x:c r="H2" s="3"/>
      <x:c r="I2" s="3"/>
    </x:row>
    <x:row r="3" ht="23" customHeight="1">
      <x:c r="A3" s="4" t="str">
        <x:v>Illustrative U.S. calculations in USD. Published fees checked September 19, 2026. Draft.</x:v>
      </x:c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4" customHeight="1">
      <x:c r="A5" s="8" t="str">
        <x:v>Case</x:v>
      </x:c>
      <x:c r="B5" s="8" t="str">
        <x:v>Illustrative input</x:v>
      </x:c>
      <x:c r="C5" s="8" t="str">
        <x:v>Gross charged</x:v>
      </x:c>
      <x:c r="D5" s="8" t="str">
        <x:v>Processing</x:v>
      </x:c>
      <x:c r="E5" s="8" t="str">
        <x:v>Billing</x:v>
      </x:c>
      <x:c r="F5" s="8" t="str">
        <x:v>Total fees</x:v>
      </x:c>
      <x:c r="G5" s="8" t="str">
        <x:v>Net cash¹</x:v>
      </x:c>
      <x:c r="H5" s="8" t="str">
        <x:v>Fees / gross</x:v>
      </x:c>
      <x:c r="I5" s="8" t="str">
        <x:v>Fees / after refunds²</x:v>
      </x:c>
    </x:row>
    <x:row r="6" ht="23" customHeight="1">
      <x:c r="A6" s="20" t="str">
        <x:v>M1a</x:v>
      </x:c>
      <x:c r="B6" s="20" t="str">
        <x:v>$10 ticket</x:v>
      </x:c>
      <x:c r="C6" s="26" t="n">
        <x:f>IF('Fees and inputs'!I18&lt;&gt;"Ready",'Fees and inputs'!I18,'Fees and inputs'!C18*'Fees and inputs'!D18)</x:f>
        <x:v>10000</x:v>
      </x:c>
      <x:c r="D6" s="26" t="n">
        <x:f>IF(ISNUMBER(C6),'Fees and inputs'!C18*ROUND('Fees and inputs'!D18*('Fees and inputs'!$C$6+'Fees and inputs'!E18*'Fees and inputs'!$C$8+'Fees and inputs'!F18*'Fees and inputs'!$C$9)+'Fees and inputs'!$C$7,2),C6)</x:f>
        <x:v>590</x:v>
      </x:c>
      <x:c r="E6" s="26" t="n">
        <x:f>IF(ISNUMBER(C6),ROUND(C6*'Fees and inputs'!G18*'Fees and inputs'!$C$10,2),C6)</x:f>
        <x:v>0</x:v>
      </x:c>
      <x:c r="F6" s="32" t="n">
        <x:f>IF(ISNUMBER(C6),SUM(D6:E6),C6)</x:f>
        <x:v>590</x:v>
      </x:c>
      <x:c r="G6" s="26" t="n">
        <x:f>IF(ISNUMBER(C6),C6-'Fees and inputs'!H18-F6,C6)</x:f>
        <x:v>9410</x:v>
      </x:c>
      <x:c r="H6" s="34" t="n">
        <x:f>IF(ISNUMBER(C6),F6/C6,C6)</x:f>
        <x:v>0.059</x:v>
      </x:c>
      <x:c r="I6" s="34" t="n">
        <x:f>IF(ISNUMBER(C6),IF(C6-'Fees and inputs'!H18=0,"undefined",F6/(C6-'Fees and inputs'!H18)),C6)</x:f>
        <x:v>0.059</x:v>
      </x:c>
    </x:row>
    <x:row r="7" ht="23" customHeight="1">
      <x:c r="A7" s="2" t="str">
        <x:v>M1b</x:v>
      </x:c>
      <x:c r="B7" s="2" t="str">
        <x:v>$100 ticket</x:v>
      </x:c>
      <x:c r="C7" s="28" t="n">
        <x:f>IF('Fees and inputs'!I19&lt;&gt;"Ready",'Fees and inputs'!I19,'Fees and inputs'!C19*'Fees and inputs'!D19)</x:f>
        <x:v>10000</x:v>
      </x:c>
      <x:c r="D7" s="28" t="n">
        <x:f>IF(ISNUMBER(C7),'Fees and inputs'!C19*ROUND('Fees and inputs'!D19*('Fees and inputs'!$C$6+'Fees and inputs'!E19*'Fees and inputs'!$C$8+'Fees and inputs'!F19*'Fees and inputs'!$C$9)+'Fees and inputs'!$C$7,2),C7)</x:f>
        <x:v>320</x:v>
      </x:c>
      <x:c r="E7" s="28" t="n">
        <x:f>IF(ISNUMBER(C7),ROUND(C7*'Fees and inputs'!G19*'Fees and inputs'!$C$10,2),C7)</x:f>
        <x:v>0</x:v>
      </x:c>
      <x:c r="F7" s="33" t="n">
        <x:f>IF(ISNUMBER(C7),SUM(D7:E7),C7)</x:f>
        <x:v>320</x:v>
      </x:c>
      <x:c r="G7" s="28" t="n">
        <x:f>IF(ISNUMBER(C7),C7-'Fees and inputs'!H19-F7,C7)</x:f>
        <x:v>9680</x:v>
      </x:c>
      <x:c r="H7" s="35" t="n">
        <x:f>IF(ISNUMBER(C7),F7/C7,C7)</x:f>
        <x:v>0.032</x:v>
      </x:c>
      <x:c r="I7" s="35" t="n">
        <x:f>IF(ISNUMBER(C7),IF(C7-'Fees and inputs'!H19=0,"undefined",F7/(C7-'Fees and inputs'!H19)),C7)</x:f>
        <x:v>0.032</x:v>
      </x:c>
    </x:row>
    <x:row r="8" ht="23" customHeight="1">
      <x:c r="A8" s="2" t="str">
        <x:v>M1c</x:v>
      </x:c>
      <x:c r="B8" s="2" t="str">
        <x:v>$1,000 ticket</x:v>
      </x:c>
      <x:c r="C8" s="28" t="n">
        <x:f>IF('Fees and inputs'!I20&lt;&gt;"Ready",'Fees and inputs'!I20,'Fees and inputs'!C20*'Fees and inputs'!D20)</x:f>
        <x:v>10000</x:v>
      </x:c>
      <x:c r="D8" s="28" t="n">
        <x:f>IF(ISNUMBER(C8),'Fees and inputs'!C20*ROUND('Fees and inputs'!D20*('Fees and inputs'!$C$6+'Fees and inputs'!E20*'Fees and inputs'!$C$8+'Fees and inputs'!F20*'Fees and inputs'!$C$9)+'Fees and inputs'!$C$7,2),C8)</x:f>
        <x:v>293</x:v>
      </x:c>
      <x:c r="E8" s="28" t="n">
        <x:f>IF(ISNUMBER(C8),ROUND(C8*'Fees and inputs'!G20*'Fees and inputs'!$C$10,2),C8)</x:f>
        <x:v>0</x:v>
      </x:c>
      <x:c r="F8" s="33" t="n">
        <x:f>IF(ISNUMBER(C8),SUM(D8:E8),C8)</x:f>
        <x:v>293</x:v>
      </x:c>
      <x:c r="G8" s="28" t="n">
        <x:f>IF(ISNUMBER(C8),C8-'Fees and inputs'!H20-F8,C8)</x:f>
        <x:v>9707</x:v>
      </x:c>
      <x:c r="H8" s="35" t="n">
        <x:f>IF(ISNUMBER(C8),F8/C8,C8)</x:f>
        <x:v>0.0293</x:v>
      </x:c>
      <x:c r="I8" s="35" t="n">
        <x:f>IF(ISNUMBER(C8),IF(C8-'Fees and inputs'!H20=0,"undefined",F8/(C8-'Fees and inputs'!H20)),C8)</x:f>
        <x:v>0.0293</x:v>
      </x:c>
    </x:row>
    <x:row r="9" ht="23" customHeight="1">
      <x:c r="A9" s="20" t="str">
        <x:v>M2a</x:v>
      </x:c>
      <x:c r="B9" s="20" t="str">
        <x:v>One upfront charge</x:v>
      </x:c>
      <x:c r="C9" s="26" t="n">
        <x:f>IF('Fees and inputs'!I21&lt;&gt;"Ready",'Fees and inputs'!I21,'Fees and inputs'!C21*'Fees and inputs'!D21)</x:f>
        <x:v>1200</x:v>
      </x:c>
      <x:c r="D9" s="26" t="n">
        <x:f>IF(ISNUMBER(C9),'Fees and inputs'!C21*ROUND('Fees and inputs'!D21*('Fees and inputs'!$C$6+'Fees and inputs'!E21*'Fees and inputs'!$C$8+'Fees and inputs'!F21*'Fees and inputs'!$C$9)+'Fees and inputs'!$C$7,2),C9)</x:f>
        <x:v>35.1</x:v>
      </x:c>
      <x:c r="E9" s="26" t="n">
        <x:f>IF(ISNUMBER(C9),ROUND(C9*'Fees and inputs'!G21*'Fees and inputs'!$C$10,2),C9)</x:f>
        <x:v>0</x:v>
      </x:c>
      <x:c r="F9" s="32" t="n">
        <x:f>IF(ISNUMBER(C9),SUM(D9:E9),C9)</x:f>
        <x:v>35.1</x:v>
      </x:c>
      <x:c r="G9" s="26" t="n">
        <x:f>IF(ISNUMBER(C9),C9-'Fees and inputs'!H21-F9,C9)</x:f>
        <x:v>1164.9</x:v>
      </x:c>
      <x:c r="H9" s="34" t="n">
        <x:f>IF(ISNUMBER(C9),F9/C9,C9)</x:f>
        <x:v>0.02925</x:v>
      </x:c>
      <x:c r="I9" s="34" t="n">
        <x:f>IF(ISNUMBER(C9),IF(C9-'Fees and inputs'!H21=0,"undefined",F9/(C9-'Fees and inputs'!H21)),C9)</x:f>
        <x:v>0.02925</x:v>
      </x:c>
    </x:row>
    <x:row r="10" ht="23" customHeight="1">
      <x:c r="A10" s="2" t="str">
        <x:v>M2b</x:v>
      </x:c>
      <x:c r="B10" s="2" t="str">
        <x:v>Twelve separate charges</x:v>
      </x:c>
      <x:c r="C10" s="28" t="n">
        <x:f>IF('Fees and inputs'!I22&lt;&gt;"Ready",'Fees and inputs'!I22,'Fees and inputs'!C22*'Fees and inputs'!D22)</x:f>
        <x:v>1200</x:v>
      </x:c>
      <x:c r="D10" s="28" t="n">
        <x:f>IF(ISNUMBER(C10),'Fees and inputs'!C22*ROUND('Fees and inputs'!D22*('Fees and inputs'!$C$6+'Fees and inputs'!E22*'Fees and inputs'!$C$8+'Fees and inputs'!F22*'Fees and inputs'!$C$9)+'Fees and inputs'!$C$7,2),C10)</x:f>
        <x:v>38.400000000000006</x:v>
      </x:c>
      <x:c r="E10" s="28" t="n">
        <x:f>IF(ISNUMBER(C10),ROUND(C10*'Fees and inputs'!G22*'Fees and inputs'!$C$10,2),C10)</x:f>
        <x:v>0</x:v>
      </x:c>
      <x:c r="F10" s="33" t="n">
        <x:f>IF(ISNUMBER(C10),SUM(D10:E10),C10)</x:f>
        <x:v>38.400000000000006</x:v>
      </x:c>
      <x:c r="G10" s="28" t="n">
        <x:f>IF(ISNUMBER(C10),C10-'Fees and inputs'!H22-F10,C10)</x:f>
        <x:v>1161.6</x:v>
      </x:c>
      <x:c r="H10" s="35" t="n">
        <x:f>IF(ISNUMBER(C10),F10/C10,C10)</x:f>
        <x:v>0.03200000000000001</x:v>
      </x:c>
      <x:c r="I10" s="35" t="n">
        <x:f>IF(ISNUMBER(C10),IF(C10-'Fees and inputs'!H22=0,"undefined",F10/(C10-'Fees and inputs'!H22)),C10)</x:f>
        <x:v>0.03200000000000001</x:v>
      </x:c>
    </x:row>
    <x:row r="11" ht="23" customHeight="1">
      <x:c r="A11" s="20" t="str">
        <x:v>M3a</x:v>
      </x:c>
      <x:c r="B11" s="20" t="str">
        <x:v>Sale before any refund</x:v>
      </x:c>
      <x:c r="C11" s="26" t="n">
        <x:f>IF('Fees and inputs'!I23&lt;&gt;"Ready",'Fees and inputs'!I23,'Fees and inputs'!C23*'Fees and inputs'!D23)</x:f>
        <x:v>100</x:v>
      </x:c>
      <x:c r="D11" s="26" t="n">
        <x:f>IF(ISNUMBER(C11),'Fees and inputs'!C23*ROUND('Fees and inputs'!D23*('Fees and inputs'!$C$6+'Fees and inputs'!E23*'Fees and inputs'!$C$8+'Fees and inputs'!F23*'Fees and inputs'!$C$9)+'Fees and inputs'!$C$7,2),C11)</x:f>
        <x:v>3.2</x:v>
      </x:c>
      <x:c r="E11" s="26" t="n">
        <x:f>IF(ISNUMBER(C11),ROUND(C11*'Fees and inputs'!G23*'Fees and inputs'!$C$10,2),C11)</x:f>
        <x:v>0</x:v>
      </x:c>
      <x:c r="F11" s="32" t="n">
        <x:f>IF(ISNUMBER(C11),SUM(D11:E11),C11)</x:f>
        <x:v>3.2</x:v>
      </x:c>
      <x:c r="G11" s="26" t="n">
        <x:f>IF(ISNUMBER(C11),C11-'Fees and inputs'!H23-F11,C11)</x:f>
        <x:v>96.8</x:v>
      </x:c>
      <x:c r="H11" s="34" t="n">
        <x:f>IF(ISNUMBER(C11),F11/C11,C11)</x:f>
        <x:v>0.032</x:v>
      </x:c>
      <x:c r="I11" s="34" t="n">
        <x:f>IF(ISNUMBER(C11),IF(C11-'Fees and inputs'!H23=0,"undefined",F11/(C11-'Fees and inputs'!H23)),C11)</x:f>
        <x:v>0.032</x:v>
      </x:c>
    </x:row>
    <x:row r="12" ht="23" customHeight="1">
      <x:c r="A12" s="2" t="str">
        <x:v>M3b</x:v>
      </x:c>
      <x:c r="B12" s="2" t="str">
        <x:v>Same sale fully refunded</x:v>
      </x:c>
      <x:c r="C12" s="28" t="n">
        <x:f>IF('Fees and inputs'!I24&lt;&gt;"Ready",'Fees and inputs'!I24,'Fees and inputs'!C24*'Fees and inputs'!D24)</x:f>
        <x:v>100</x:v>
      </x:c>
      <x:c r="D12" s="28" t="n">
        <x:f>IF(ISNUMBER(C12),'Fees and inputs'!C24*ROUND('Fees and inputs'!D24*('Fees and inputs'!$C$6+'Fees and inputs'!E24*'Fees and inputs'!$C$8+'Fees and inputs'!F24*'Fees and inputs'!$C$9)+'Fees and inputs'!$C$7,2),C12)</x:f>
        <x:v>3.2</x:v>
      </x:c>
      <x:c r="E12" s="28" t="n">
        <x:f>IF(ISNUMBER(C12),ROUND(C12*'Fees and inputs'!G24*'Fees and inputs'!$C$10,2),C12)</x:f>
        <x:v>0</x:v>
      </x:c>
      <x:c r="F12" s="33" t="n">
        <x:f>IF(ISNUMBER(C12),SUM(D12:E12),C12)</x:f>
        <x:v>3.2</x:v>
      </x:c>
      <x:c r="G12" s="28" t="n">
        <x:f>IF(ISNUMBER(C12),C12-'Fees and inputs'!H24-F12,C12)</x:f>
        <x:v>-3.2</x:v>
      </x:c>
      <x:c r="H12" s="35" t="n">
        <x:f>IF(ISNUMBER(C12),F12/C12,C12)</x:f>
        <x:v>0.032</x:v>
      </x:c>
      <x:c r="I12" s="35" t="str">
        <x:f>IF(ISNUMBER(C12),IF(C12-'Fees and inputs'!H24=0,"undefined",F12/(C12-'Fees and inputs'!H24)),C12)</x:f>
        <x:v>undefined</x:v>
      </x:c>
    </x:row>
    <x:row r="13" ht="23" customHeight="1">
      <x:c r="A13" s="20" t="str">
        <x:v>M4a</x:v>
      </x:c>
      <x:c r="B13" s="20" t="str">
        <x:v>Processing component only</x:v>
      </x:c>
      <x:c r="C13" s="26" t="n">
        <x:f>IF('Fees and inputs'!I25&lt;&gt;"Ready",'Fees and inputs'!I25,'Fees and inputs'!C25*'Fees and inputs'!D25)</x:f>
        <x:v>10000</x:v>
      </x:c>
      <x:c r="D13" s="26" t="n">
        <x:f>IF(ISNUMBER(C13),'Fees and inputs'!C25*ROUND('Fees and inputs'!D25*('Fees and inputs'!$C$6+'Fees and inputs'!E25*'Fees and inputs'!$C$8+'Fees and inputs'!F25*'Fees and inputs'!$C$9)+'Fees and inputs'!$C$7,2),C13)</x:f>
        <x:v>350</x:v>
      </x:c>
      <x:c r="E13" s="26" t="n">
        <x:f>IF(ISNUMBER(C13),ROUND(C13*'Fees and inputs'!G25*'Fees and inputs'!$C$10,2),C13)</x:f>
        <x:v>0</x:v>
      </x:c>
      <x:c r="F13" s="32" t="n">
        <x:f>IF(ISNUMBER(C13),SUM(D13:E13),C13)</x:f>
        <x:v>350</x:v>
      </x:c>
      <x:c r="G13" s="26" t="n">
        <x:f>IF(ISNUMBER(C13),C13-'Fees and inputs'!H25-F13,C13)</x:f>
        <x:v>9650</x:v>
      </x:c>
      <x:c r="H13" s="34" t="n">
        <x:f>IF(ISNUMBER(C13),F13/C13,C13)</x:f>
        <x:v>0.035</x:v>
      </x:c>
      <x:c r="I13" s="34" t="n">
        <x:f>IF(ISNUMBER(C13),IF(C13-'Fees and inputs'!H25=0,"undefined",F13/(C13-'Fees and inputs'!H25)),C13)</x:f>
        <x:v>0.035</x:v>
      </x:c>
    </x:row>
    <x:row r="14" ht="23" customHeight="1">
      <x:c r="A14" s="2" t="str">
        <x:v>M4b</x:v>
      </x:c>
      <x:c r="B14" s="2" t="str">
        <x:v>Processing plus Billing</x:v>
      </x:c>
      <x:c r="C14" s="28" t="n">
        <x:f>IF('Fees and inputs'!I26&lt;&gt;"Ready",'Fees and inputs'!I26,'Fees and inputs'!C26*'Fees and inputs'!D26)</x:f>
        <x:v>10000</x:v>
      </x:c>
      <x:c r="D14" s="28" t="n">
        <x:f>IF(ISNUMBER(C14),'Fees and inputs'!C26*ROUND('Fees and inputs'!D26*('Fees and inputs'!$C$6+'Fees and inputs'!E26*'Fees and inputs'!$C$8+'Fees and inputs'!F26*'Fees and inputs'!$C$9)+'Fees and inputs'!$C$7,2),C14)</x:f>
        <x:v>350</x:v>
      </x:c>
      <x:c r="E14" s="28" t="n">
        <x:f>IF(ISNUMBER(C14),ROUND(C14*'Fees and inputs'!G26*'Fees and inputs'!$C$10,2),C14)</x:f>
        <x:v>70</x:v>
      </x:c>
      <x:c r="F14" s="33" t="n">
        <x:f>IF(ISNUMBER(C14),SUM(D14:E14),C14)</x:f>
        <x:v>420</x:v>
      </x:c>
      <x:c r="G14" s="28" t="n">
        <x:f>IF(ISNUMBER(C14),C14-'Fees and inputs'!H26-F14,C14)</x:f>
        <x:v>9580</x:v>
      </x:c>
      <x:c r="H14" s="35" t="n">
        <x:f>IF(ISNUMBER(C14),F14/C14,C14)</x:f>
        <x:v>0.042</x:v>
      </x:c>
      <x:c r="I14" s="35" t="n">
        <x:f>IF(ISNUMBER(C14),IF(C14-'Fees and inputs'!H26=0,"undefined",F14/(C14-'Fees and inputs'!H26)),C14)</x:f>
        <x:v>0.042</x:v>
      </x:c>
    </x:row>
    <x:row r="15" ht="23" customHeight="1">
      <x:c r="A15" s="20" t="str">
        <x:v>M5a</x:v>
      </x:c>
      <x:c r="B15" s="20" t="str">
        <x:v>Domestic card</x:v>
      </x:c>
      <x:c r="C15" s="26" t="n">
        <x:f>IF('Fees and inputs'!I27&lt;&gt;"Ready",'Fees and inputs'!I27,'Fees and inputs'!C27*'Fees and inputs'!D27)</x:f>
        <x:v>100</x:v>
      </x:c>
      <x:c r="D15" s="26" t="n">
        <x:f>IF(ISNUMBER(C15),'Fees and inputs'!C27*ROUND('Fees and inputs'!D27*('Fees and inputs'!$C$6+'Fees and inputs'!E27*'Fees and inputs'!$C$8+'Fees and inputs'!F27*'Fees and inputs'!$C$9)+'Fees and inputs'!$C$7,2),C15)</x:f>
        <x:v>3.2</x:v>
      </x:c>
      <x:c r="E15" s="26" t="n">
        <x:f>IF(ISNUMBER(C15),ROUND(C15*'Fees and inputs'!G27*'Fees and inputs'!$C$10,2),C15)</x:f>
        <x:v>0</x:v>
      </x:c>
      <x:c r="F15" s="32" t="n">
        <x:f>IF(ISNUMBER(C15),SUM(D15:E15),C15)</x:f>
        <x:v>3.2</x:v>
      </x:c>
      <x:c r="G15" s="26" t="n">
        <x:f>IF(ISNUMBER(C15),C15-'Fees and inputs'!H27-F15,C15)</x:f>
        <x:v>96.8</x:v>
      </x:c>
      <x:c r="H15" s="34" t="n">
        <x:f>IF(ISNUMBER(C15),F15/C15,C15)</x:f>
        <x:v>0.032</x:v>
      </x:c>
      <x:c r="I15" s="34" t="n">
        <x:f>IF(ISNUMBER(C15),IF(C15-'Fees and inputs'!H27=0,"undefined",F15/(C15-'Fees and inputs'!H27)),C15)</x:f>
        <x:v>0.032</x:v>
      </x:c>
    </x:row>
    <x:row r="16" ht="23" customHeight="1">
      <x:c r="A16" s="2" t="str">
        <x:v>M5b</x:v>
      </x:c>
      <x:c r="B16" s="2" t="str">
        <x:v>International; no conversion</x:v>
      </x:c>
      <x:c r="C16" s="28" t="n">
        <x:f>IF('Fees and inputs'!I28&lt;&gt;"Ready",'Fees and inputs'!I28,'Fees and inputs'!C28*'Fees and inputs'!D28)</x:f>
        <x:v>100</x:v>
      </x:c>
      <x:c r="D16" s="28" t="n">
        <x:f>IF(ISNUMBER(C16),'Fees and inputs'!C28*ROUND('Fees and inputs'!D28*('Fees and inputs'!$C$6+'Fees and inputs'!E28*'Fees and inputs'!$C$8+'Fees and inputs'!F28*'Fees and inputs'!$C$9)+'Fees and inputs'!$C$7,2),C16)</x:f>
        <x:v>4.7</x:v>
      </x:c>
      <x:c r="E16" s="28" t="n">
        <x:f>IF(ISNUMBER(C16),ROUND(C16*'Fees and inputs'!G28*'Fees and inputs'!$C$10,2),C16)</x:f>
        <x:v>0</x:v>
      </x:c>
      <x:c r="F16" s="33" t="n">
        <x:f>IF(ISNUMBER(C16),SUM(D16:E16),C16)</x:f>
        <x:v>4.7</x:v>
      </x:c>
      <x:c r="G16" s="28" t="n">
        <x:f>IF(ISNUMBER(C16),C16-'Fees and inputs'!H28-F16,C16)</x:f>
        <x:v>95.3</x:v>
      </x:c>
      <x:c r="H16" s="35" t="n">
        <x:f>IF(ISNUMBER(C16),F16/C16,C16)</x:f>
        <x:v>0.047</x:v>
      </x:c>
      <x:c r="I16" s="35" t="n">
        <x:f>IF(ISNUMBER(C16),IF(C16-'Fees and inputs'!H28=0,"undefined",F16/(C16-'Fees and inputs'!H28)),C16)</x:f>
        <x:v>0.047</x:v>
      </x:c>
    </x:row>
    <x:row r="17" ht="23" customHeight="1">
      <x:c r="A17" s="2" t="str">
        <x:v>M5c</x:v>
      </x:c>
      <x:c r="B17" s="2" t="str">
        <x:v>International; conversion required</x:v>
      </x:c>
      <x:c r="C17" s="28" t="n">
        <x:f>IF('Fees and inputs'!I29&lt;&gt;"Ready",'Fees and inputs'!I29,'Fees and inputs'!C29*'Fees and inputs'!D29)</x:f>
        <x:v>100</x:v>
      </x:c>
      <x:c r="D17" s="28" t="n">
        <x:f>IF(ISNUMBER(C17),'Fees and inputs'!C29*ROUND('Fees and inputs'!D29*('Fees and inputs'!$C$6+'Fees and inputs'!E29*'Fees and inputs'!$C$8+'Fees and inputs'!F29*'Fees and inputs'!$C$9)+'Fees and inputs'!$C$7,2),C17)</x:f>
        <x:v>5.7</x:v>
      </x:c>
      <x:c r="E17" s="28" t="n">
        <x:f>IF(ISNUMBER(C17),ROUND(C17*'Fees and inputs'!G29*'Fees and inputs'!$C$10,2),C17)</x:f>
        <x:v>0</x:v>
      </x:c>
      <x:c r="F17" s="33" t="n">
        <x:f>IF(ISNUMBER(C17),SUM(D17:E17),C17)</x:f>
        <x:v>5.7</x:v>
      </x:c>
      <x:c r="G17" s="28" t="n">
        <x:f>IF(ISNUMBER(C17),C17-'Fees and inputs'!H29-F17,C17)</x:f>
        <x:v>94.3</x:v>
      </x:c>
      <x:c r="H17" s="35" t="n">
        <x:f>IF(ISNUMBER(C17),F17/C17,C17)</x:f>
        <x:v>0.057</x:v>
      </x:c>
      <x:c r="I17" s="35" t="n">
        <x:f>IF(ISNUMBER(C17),IF(C17-'Fees and inputs'!H29=0,"undefined",F17/(C17-'Fees and inputs'!H29)),C17)</x:f>
        <x:v>0.057</x:v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3" customHeight="1">
      <x:c r="A20" s="36" t="str">
        <x:v>How to read the five examples</x:v>
      </x:c>
      <x:c r="B20" s="36"/>
      <x:c r="C20" s="36"/>
      <x:c r="D20" s="36"/>
      <x:c r="E20" s="36"/>
      <x:c r="F20" s="36"/>
      <x:c r="G20" s="36"/>
      <x:c r="H20" s="36"/>
      <x:c r="I20" s="36"/>
    </x:row>
    <x:row r="21" ht="23" customHeight="1">
      <x:c r="A21" s="2" t="str">
        <x:v>M1: Same $10,000 gross volume; ticket size changes the number of fixed transaction fees.</x:v>
      </x:c>
      <x:c r="B21" s="2"/>
      <x:c r="C21" s="2"/>
      <x:c r="D21" s="2"/>
      <x:c r="E21" s="2"/>
      <x:c r="F21" s="2"/>
      <x:c r="G21" s="2"/>
      <x:c r="H21" s="2"/>
      <x:c r="I21" s="2"/>
    </x:row>
    <x:row r="22" ht="23" customHeight="1">
      <x:c r="A22" s="2" t="str">
        <x:v>M2: One $1,200 card charge versus twelve successful $100 card charges. No BNPL or financing fee is modeled.</x:v>
      </x:c>
      <x:c r="B22" s="2"/>
      <x:c r="C22" s="2"/>
      <x:c r="D22" s="2"/>
      <x:c r="E22" s="2"/>
      <x:c r="F22" s="2"/>
      <x:c r="G22" s="2"/>
      <x:c r="H22" s="2"/>
      <x:c r="I22" s="2"/>
    </x:row>
    <x:row r="23" ht="23" customHeight="1">
      <x:c r="A23" s="2" t="str">
        <x:v>M3: Alternative states of one $100 sale. A full refund returns principal and leaves the original fee as cost.</x:v>
      </x:c>
      <x:c r="B23" s="2"/>
      <x:c r="C23" s="2"/>
      <x:c r="D23" s="2"/>
      <x:c r="E23" s="2"/>
      <x:c r="F23" s="2"/>
      <x:c r="G23" s="2"/>
      <x:c r="H23" s="2"/>
      <x:c r="I23" s="2"/>
    </x:row>
    <x:row r="24" ht="23" customHeight="1">
      <x:c r="A24" s="2" t="str">
        <x:v>M4: Processing-only is one component; adding Billing shows the modeled combined cost for 200 × $50.</x:v>
      </x:c>
      <x:c r="B24" s="2"/>
      <x:c r="C24" s="2"/>
      <x:c r="D24" s="2"/>
      <x:c r="E24" s="2"/>
      <x:c r="F24" s="2"/>
      <x:c r="G24" s="2"/>
      <x:c r="H24" s="2"/>
      <x:c r="I24" s="2"/>
    </x:row>
    <x:row r="25" ht="23" customHeight="1">
      <x:c r="A25" s="2" t="str">
        <x:v>M5: International card origin and required currency conversion are independently selected conditions.</x:v>
      </x:c>
      <x:c r="B25" s="2"/>
      <x:c r="C25" s="2"/>
      <x:c r="D25" s="2"/>
      <x:c r="E25" s="2"/>
      <x:c r="F25" s="2"/>
      <x:c r="G25" s="2"/>
      <x:c r="H25" s="2"/>
      <x:c r="I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3" customHeight="1">
      <x:c r="A27" s="2" t="str">
        <x:v>¹ Net cash = gross charged − refunded principal − modeled fees. This is not profit or a payout schedule.</x:v>
      </x:c>
      <x:c r="B27" s="2"/>
      <x:c r="C27" s="2"/>
      <x:c r="D27" s="2"/>
      <x:c r="E27" s="2"/>
      <x:c r="F27" s="2"/>
      <x:c r="G27" s="2"/>
      <x:c r="H27" s="2"/>
      <x:c r="I27" s="2"/>
    </x:row>
    <x:row r="28" ht="23" customHeight="1">
      <x:c r="A28" s="2" t="str">
        <x:v>² Fees / after refunds = fees ÷ (gross charged − refunds). A zero denominator is undefined, not zero.</x:v>
      </x:c>
      <x:c r="B28" s="2"/>
      <x:c r="C28" s="2"/>
      <x:c r="D28" s="2"/>
      <x:c r="E28" s="2"/>
      <x:c r="F28" s="2"/>
      <x:c r="G28" s="2"/>
      <x:c r="H28" s="2"/>
      <x:c r="I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3" customHeight="1">
      <x:c r="A30" s="2" t="str">
        <x:v>Rows are alternatives or component comparisons. Do not sum them into a merchant portfolio.</x:v>
      </x:c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 t="str">
        <x:v>Edit the dated rates and sample inputs on Fees and inputs. Formulas update the results here.</x:v>
      </x:c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 t="str">
        <x:v>Processing is rounded per charge to cents; Billing is rounded on aggregate volume. Original cases are cent-exact.</x:v>
      </x:c>
      <x:c r="B33" s="2"/>
      <x:c r="C33" s="2"/>
      <x:c r="D33" s="2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G6:G17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D8CA9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7" hidden="0" customWidth="1"/>
    <x:col min="2" max="2" width="3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9" customHeight="1">
      <x:c r="A2" s="3" t="str">
        <x:v>Published fees and illustrative inputs</x:v>
      </x:c>
      <x:c r="B2" s="3"/>
      <x:c r="C2" s="3"/>
      <x:c r="D2" s="3"/>
      <x:c r="E2" s="3"/>
      <x:c r="F2" s="3"/>
      <x:c r="G2" s="3"/>
      <x:c r="H2" s="3"/>
      <x:c r="I2" s="3"/>
    </x:row>
    <x:row r="3" ht="23" customHeight="1">
      <x:c r="A3" s="4" t="str">
        <x:v>Fee check date</x:v>
      </x:c>
      <x:c r="B3" s="4"/>
      <x:c r="C3" s="9" t="n">
        <x:v>46284</x:v>
      </x:c>
      <x:c r="D3" s="4"/>
      <x:c r="E3" s="4"/>
      <x:c r="F3" s="4"/>
      <x:c r="G3" s="4"/>
      <x:c r="H3" s="4"/>
      <x:c r="I3" s="4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10" t="str">
        <x:v>Shared fee assumptions</x:v>
      </x:c>
      <x:c r="B5" s="10"/>
      <x:c r="C5" s="10"/>
      <x:c r="D5" s="10"/>
      <x:c r="E5" s="10"/>
      <x:c r="F5" s="10"/>
      <x:c r="G5" s="10"/>
      <x:c r="H5" s="10"/>
      <x:c r="I5" s="10"/>
    </x:row>
    <x:row r="6" ht="23" customHeight="1">
      <x:c r="A6" s="2" t="str">
        <x:v>Domestic card percentage</x:v>
      </x:c>
      <x:c r="B6" s="2"/>
      <x:c r="C6" s="15" t="n">
        <x:v>0.029</x:v>
      </x:c>
      <x:c r="D6" s="2" t="str">
        <x:v>Stripe U.S. standard online card pricing</x:v>
      </x:c>
      <x:c r="E6" s="2"/>
      <x:c r="F6" s="2"/>
      <x:c r="G6" s="2"/>
      <x:c r="H6" s="2"/>
      <x:c r="I6" s="2"/>
    </x:row>
    <x:row r="7" ht="23" customHeight="1">
      <x:c r="A7" s="2" t="str">
        <x:v>Fixed fee per successful charge</x:v>
      </x:c>
      <x:c r="B7" s="2"/>
      <x:c r="C7" s="16" t="n">
        <x:v>0.3</x:v>
      </x:c>
      <x:c r="D7" s="2" t="str">
        <x:v>USD per charge</x:v>
      </x:c>
      <x:c r="E7" s="2"/>
      <x:c r="F7" s="2"/>
      <x:c r="G7" s="2"/>
      <x:c r="H7" s="2"/>
      <x:c r="I7" s="2"/>
    </x:row>
    <x:row r="8" ht="23" customHeight="1">
      <x:c r="A8" s="2" t="str">
        <x:v>International card addition</x:v>
      </x:c>
      <x:c r="B8" s="2"/>
      <x:c r="C8" s="15" t="n">
        <x:v>0.015</x:v>
      </x:c>
      <x:c r="D8" s="2" t="str">
        <x:v>Added only when international flag is 1</x:v>
      </x:c>
      <x:c r="E8" s="2"/>
      <x:c r="F8" s="2"/>
      <x:c r="G8" s="2"/>
      <x:c r="H8" s="2"/>
      <x:c r="I8" s="2"/>
    </x:row>
    <x:row r="9" ht="23" customHeight="1">
      <x:c r="A9" s="2" t="str">
        <x:v>Currency conversion addition</x:v>
      </x:c>
      <x:c r="B9" s="2"/>
      <x:c r="C9" s="15" t="n">
        <x:v>0.01</x:v>
      </x:c>
      <x:c r="D9" s="2" t="str">
        <x:v>Added only when conversion flag is 1</x:v>
      </x:c>
      <x:c r="E9" s="2"/>
      <x:c r="F9" s="2"/>
      <x:c r="G9" s="2"/>
      <x:c r="H9" s="2"/>
      <x:c r="I9" s="2"/>
    </x:row>
    <x:row r="10" ht="23" customHeight="1">
      <x:c r="A10" s="2" t="str">
        <x:v>Billing percentage</x:v>
      </x:c>
      <x:c r="B10" s="2"/>
      <x:c r="C10" s="15" t="n">
        <x:v>0.007</x:v>
      </x:c>
      <x:c r="D10" s="2" t="str">
        <x:v>Pay-as-you-go; this model applies it to all gross volume when flag is 1</x:v>
      </x:c>
      <x:c r="E10" s="2"/>
      <x:c r="F10" s="2"/>
      <x:c r="G10" s="2"/>
      <x:c r="H10" s="2"/>
      <x:c r="I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23" customHeight="1">
      <x:c r="A12" s="2" t="str">
        <x:v>Blue numbers with pale fill are editable inputs. Flags: 1 = apply fee; 0 = do not apply.</x:v>
      </x:c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These are deliberate arithmetic examples, not measured merchant results or a NUMUS quote.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 t="str">
        <x:v>All charges succeed. Conversion case uses a stipulated USD-equivalent fee base, without a live FX quote.</x:v>
      </x:c>
      <x:c r="B14" s="2"/>
      <x:c r="C14" s="2"/>
      <x:c r="D14" s="2"/>
      <x:c r="E14" s="2"/>
      <x:c r="F14" s="2"/>
      <x:c r="G14" s="2"/>
      <x:c r="H14" s="2"/>
      <x:c r="I14" s="2"/>
    </x:row>
    <x:row r="15" ht="23" customHeight="1">
      <x:c r="A15" s="2" t="str">
        <x:v>No taxes, disputes, reserves, payout charges, other software or business operating costs are included.</x:v>
      </x:c>
      <x:c r="B15" s="2"/>
      <x:c r="C15" s="2"/>
      <x:c r="D15" s="2"/>
      <x:c r="E15" s="2"/>
      <x:c r="F15" s="2"/>
      <x:c r="G15" s="2"/>
      <x:c r="H15" s="2"/>
      <x:c r="I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34" customHeight="1">
      <x:c r="A17" s="8" t="str">
        <x:v>Case</x:v>
      </x:c>
      <x:c r="B17" s="8" t="str">
        <x:v>Illustrative input</x:v>
      </x:c>
      <x:c r="C17" s="8" t="str">
        <x:v>Charges</x:v>
      </x:c>
      <x:c r="D17" s="8" t="str">
        <x:v>USD / charge</x:v>
      </x:c>
      <x:c r="E17" s="8" t="str">
        <x:v>International flag</x:v>
      </x:c>
      <x:c r="F17" s="8" t="str">
        <x:v>Conversion flag</x:v>
      </x:c>
      <x:c r="G17" s="8" t="str">
        <x:v>Billing flag</x:v>
      </x:c>
      <x:c r="H17" s="8" t="str">
        <x:v>Refunded USD</x:v>
      </x:c>
      <x:c r="I17" s="8" t="str">
        <x:v>Input status</x:v>
      </x:c>
    </x:row>
    <x:row r="18" ht="23" customHeight="1">
      <x:c r="A18" s="20" t="str">
        <x:v>M1a</x:v>
      </x:c>
      <x:c r="B18" s="20" t="str">
        <x:v>$10 ticket</x:v>
      </x:c>
      <x:c r="C18" s="21" t="n">
        <x:v>1000</x:v>
      </x:c>
      <x:c r="D18" s="22" t="n">
        <x:v>10</x:v>
      </x:c>
      <x:c r="E18" s="23" t="n">
        <x:v>0</x:v>
      </x:c>
      <x:c r="F18" s="23" t="n">
        <x:v>0</x:v>
      </x:c>
      <x:c r="G18" s="23" t="n">
        <x:v>0</x:v>
      </x:c>
      <x:c r="H18" s="22" t="n">
        <x:v>0</x:v>
      </x:c>
      <x:c r="I18" s="20" t="str">
        <x:f>IF(COUNT($C$6:$C$10,C18:H18)&lt;&gt;11,"Missing number",IF(OR(MIN($C$6:$C$10)&lt;0,C18&lt;1,MOD(C18,1)&lt;&gt;0,D18&lt;=0,MIN(E18:G18)&lt;0,MAX(E18:G18)&gt;1,MOD(E18,1)&lt;&gt;0,MOD(F18,1)&lt;&gt;0,MOD(G18,1)&lt;&gt;0,H18&lt;0,H18&gt;C18*D18),"Check inputs","Ready"))</x:f>
        <x:v>Ready</x:v>
      </x:c>
    </x:row>
    <x:row r="19" ht="23" customHeight="1">
      <x:c r="A19" s="2" t="str">
        <x:v>M1b</x:v>
      </x:c>
      <x:c r="B19" s="2" t="str">
        <x:v>$100 ticket</x:v>
      </x:c>
      <x:c r="C19" s="19" t="n">
        <x:v>100</x:v>
      </x:c>
      <x:c r="D19" s="16" t="n">
        <x:v>100</x:v>
      </x:c>
      <x:c r="E19" s="18" t="n">
        <x:v>0</x:v>
      </x:c>
      <x:c r="F19" s="18" t="n">
        <x:v>0</x:v>
      </x:c>
      <x:c r="G19" s="18" t="n">
        <x:v>0</x:v>
      </x:c>
      <x:c r="H19" s="16" t="n">
        <x:v>0</x:v>
      </x:c>
      <x:c r="I19" s="2" t="str">
        <x:f>IF(COUNT($C$6:$C$10,C19:H19)&lt;&gt;11,"Missing number",IF(OR(MIN($C$6:$C$10)&lt;0,C19&lt;1,MOD(C19,1)&lt;&gt;0,D19&lt;=0,MIN(E19:G19)&lt;0,MAX(E19:G19)&gt;1,MOD(E19,1)&lt;&gt;0,MOD(F19,1)&lt;&gt;0,MOD(G19,1)&lt;&gt;0,H19&lt;0,H19&gt;C19*D19),"Check inputs","Ready"))</x:f>
        <x:v>Ready</x:v>
      </x:c>
    </x:row>
    <x:row r="20" ht="23" customHeight="1">
      <x:c r="A20" s="2" t="str">
        <x:v>M1c</x:v>
      </x:c>
      <x:c r="B20" s="2" t="str">
        <x:v>$1,000 ticket</x:v>
      </x:c>
      <x:c r="C20" s="19" t="n">
        <x:v>10</x:v>
      </x:c>
      <x:c r="D20" s="16" t="n">
        <x:v>1000</x:v>
      </x:c>
      <x:c r="E20" s="18" t="n">
        <x:v>0</x:v>
      </x:c>
      <x:c r="F20" s="18" t="n">
        <x:v>0</x:v>
      </x:c>
      <x:c r="G20" s="18" t="n">
        <x:v>0</x:v>
      </x:c>
      <x:c r="H20" s="16" t="n">
        <x:v>0</x:v>
      </x:c>
      <x:c r="I20" s="2" t="str">
        <x:f>IF(COUNT($C$6:$C$10,C20:H20)&lt;&gt;11,"Missing number",IF(OR(MIN($C$6:$C$10)&lt;0,C20&lt;1,MOD(C20,1)&lt;&gt;0,D20&lt;=0,MIN(E20:G20)&lt;0,MAX(E20:G20)&gt;1,MOD(E20,1)&lt;&gt;0,MOD(F20,1)&lt;&gt;0,MOD(G20,1)&lt;&gt;0,H20&lt;0,H20&gt;C20*D20),"Check inputs","Ready"))</x:f>
        <x:v>Ready</x:v>
      </x:c>
    </x:row>
    <x:row r="21" ht="23" customHeight="1">
      <x:c r="A21" s="20" t="str">
        <x:v>M2a</x:v>
      </x:c>
      <x:c r="B21" s="20" t="str">
        <x:v>One upfront charge</x:v>
      </x:c>
      <x:c r="C21" s="21" t="n">
        <x:v>1</x:v>
      </x:c>
      <x:c r="D21" s="22" t="n">
        <x:v>1200</x:v>
      </x:c>
      <x:c r="E21" s="23" t="n">
        <x:v>0</x:v>
      </x:c>
      <x:c r="F21" s="23" t="n">
        <x:v>0</x:v>
      </x:c>
      <x:c r="G21" s="23" t="n">
        <x:v>0</x:v>
      </x:c>
      <x:c r="H21" s="22" t="n">
        <x:v>0</x:v>
      </x:c>
      <x:c r="I21" s="20" t="str">
        <x:f>IF(COUNT($C$6:$C$10,C21:H21)&lt;&gt;11,"Missing number",IF(OR(MIN($C$6:$C$10)&lt;0,C21&lt;1,MOD(C21,1)&lt;&gt;0,D21&lt;=0,MIN(E21:G21)&lt;0,MAX(E21:G21)&gt;1,MOD(E21,1)&lt;&gt;0,MOD(F21,1)&lt;&gt;0,MOD(G21,1)&lt;&gt;0,H21&lt;0,H21&gt;C21*D21),"Check inputs","Ready"))</x:f>
        <x:v>Ready</x:v>
      </x:c>
    </x:row>
    <x:row r="22" ht="23" customHeight="1">
      <x:c r="A22" s="2" t="str">
        <x:v>M2b</x:v>
      </x:c>
      <x:c r="B22" s="2" t="str">
        <x:v>Twelve separate charges</x:v>
      </x:c>
      <x:c r="C22" s="19" t="n">
        <x:v>12</x:v>
      </x:c>
      <x:c r="D22" s="16" t="n">
        <x:v>100</x:v>
      </x:c>
      <x:c r="E22" s="18" t="n">
        <x:v>0</x:v>
      </x:c>
      <x:c r="F22" s="18" t="n">
        <x:v>0</x:v>
      </x:c>
      <x:c r="G22" s="18" t="n">
        <x:v>0</x:v>
      </x:c>
      <x:c r="H22" s="16" t="n">
        <x:v>0</x:v>
      </x:c>
      <x:c r="I22" s="2" t="str">
        <x:f>IF(COUNT($C$6:$C$10,C22:H22)&lt;&gt;11,"Missing number",IF(OR(MIN($C$6:$C$10)&lt;0,C22&lt;1,MOD(C22,1)&lt;&gt;0,D22&lt;=0,MIN(E22:G22)&lt;0,MAX(E22:G22)&gt;1,MOD(E22,1)&lt;&gt;0,MOD(F22,1)&lt;&gt;0,MOD(G22,1)&lt;&gt;0,H22&lt;0,H22&gt;C22*D22),"Check inputs","Ready"))</x:f>
        <x:v>Ready</x:v>
      </x:c>
    </x:row>
    <x:row r="23" ht="23" customHeight="1">
      <x:c r="A23" s="20" t="str">
        <x:v>M3a</x:v>
      </x:c>
      <x:c r="B23" s="20" t="str">
        <x:v>Sale before any refund</x:v>
      </x:c>
      <x:c r="C23" s="21" t="n">
        <x:v>1</x:v>
      </x:c>
      <x:c r="D23" s="22" t="n">
        <x:v>100</x:v>
      </x:c>
      <x:c r="E23" s="23" t="n">
        <x:v>0</x:v>
      </x:c>
      <x:c r="F23" s="23" t="n">
        <x:v>0</x:v>
      </x:c>
      <x:c r="G23" s="23" t="n">
        <x:v>0</x:v>
      </x:c>
      <x:c r="H23" s="22" t="n">
        <x:v>0</x:v>
      </x:c>
      <x:c r="I23" s="20" t="str">
        <x:f>IF(COUNT($C$6:$C$10,C23:H23)&lt;&gt;11,"Missing number",IF(OR(MIN($C$6:$C$10)&lt;0,C23&lt;1,MOD(C23,1)&lt;&gt;0,D23&lt;=0,MIN(E23:G23)&lt;0,MAX(E23:G23)&gt;1,MOD(E23,1)&lt;&gt;0,MOD(F23,1)&lt;&gt;0,MOD(G23,1)&lt;&gt;0,H23&lt;0,H23&gt;C23*D23),"Check inputs","Ready"))</x:f>
        <x:v>Ready</x:v>
      </x:c>
    </x:row>
    <x:row r="24" ht="23" customHeight="1">
      <x:c r="A24" s="2" t="str">
        <x:v>M3b</x:v>
      </x:c>
      <x:c r="B24" s="2" t="str">
        <x:v>Same sale fully refunded</x:v>
      </x:c>
      <x:c r="C24" s="19" t="n">
        <x:v>1</x:v>
      </x:c>
      <x:c r="D24" s="16" t="n">
        <x:v>100</x:v>
      </x:c>
      <x:c r="E24" s="18" t="n">
        <x:v>0</x:v>
      </x:c>
      <x:c r="F24" s="18" t="n">
        <x:v>0</x:v>
      </x:c>
      <x:c r="G24" s="18" t="n">
        <x:v>0</x:v>
      </x:c>
      <x:c r="H24" s="16" t="n">
        <x:v>100</x:v>
      </x:c>
      <x:c r="I24" s="2" t="str">
        <x:f>IF(COUNT($C$6:$C$10,C24:H24)&lt;&gt;11,"Missing number",IF(OR(MIN($C$6:$C$10)&lt;0,C24&lt;1,MOD(C24,1)&lt;&gt;0,D24&lt;=0,MIN(E24:G24)&lt;0,MAX(E24:G24)&gt;1,MOD(E24,1)&lt;&gt;0,MOD(F24,1)&lt;&gt;0,MOD(G24,1)&lt;&gt;0,H24&lt;0,H24&gt;C24*D24),"Check inputs","Ready"))</x:f>
        <x:v>Ready</x:v>
      </x:c>
    </x:row>
    <x:row r="25" ht="23" customHeight="1">
      <x:c r="A25" s="20" t="str">
        <x:v>M4a</x:v>
      </x:c>
      <x:c r="B25" s="20" t="str">
        <x:v>Processing component only</x:v>
      </x:c>
      <x:c r="C25" s="21" t="n">
        <x:v>200</x:v>
      </x:c>
      <x:c r="D25" s="22" t="n">
        <x:v>50</x:v>
      </x:c>
      <x:c r="E25" s="23" t="n">
        <x:v>0</x:v>
      </x:c>
      <x:c r="F25" s="23" t="n">
        <x:v>0</x:v>
      </x:c>
      <x:c r="G25" s="23" t="n">
        <x:v>0</x:v>
      </x:c>
      <x:c r="H25" s="22" t="n">
        <x:v>0</x:v>
      </x:c>
      <x:c r="I25" s="20" t="str">
        <x:f>IF(COUNT($C$6:$C$10,C25:H25)&lt;&gt;11,"Missing number",IF(OR(MIN($C$6:$C$10)&lt;0,C25&lt;1,MOD(C25,1)&lt;&gt;0,D25&lt;=0,MIN(E25:G25)&lt;0,MAX(E25:G25)&gt;1,MOD(E25,1)&lt;&gt;0,MOD(F25,1)&lt;&gt;0,MOD(G25,1)&lt;&gt;0,H25&lt;0,H25&gt;C25*D25),"Check inputs","Ready"))</x:f>
        <x:v>Ready</x:v>
      </x:c>
    </x:row>
    <x:row r="26" ht="23" customHeight="1">
      <x:c r="A26" s="2" t="str">
        <x:v>M4b</x:v>
      </x:c>
      <x:c r="B26" s="2" t="str">
        <x:v>Processing plus Billing</x:v>
      </x:c>
      <x:c r="C26" s="19" t="n">
        <x:v>200</x:v>
      </x:c>
      <x:c r="D26" s="16" t="n">
        <x:v>50</x:v>
      </x:c>
      <x:c r="E26" s="18" t="n">
        <x:v>0</x:v>
      </x:c>
      <x:c r="F26" s="18" t="n">
        <x:v>0</x:v>
      </x:c>
      <x:c r="G26" s="18" t="n">
        <x:v>1</x:v>
      </x:c>
      <x:c r="H26" s="16" t="n">
        <x:v>0</x:v>
      </x:c>
      <x:c r="I26" s="2" t="str">
        <x:f>IF(COUNT($C$6:$C$10,C26:H26)&lt;&gt;11,"Missing number",IF(OR(MIN($C$6:$C$10)&lt;0,C26&lt;1,MOD(C26,1)&lt;&gt;0,D26&lt;=0,MIN(E26:G26)&lt;0,MAX(E26:G26)&gt;1,MOD(E26,1)&lt;&gt;0,MOD(F26,1)&lt;&gt;0,MOD(G26,1)&lt;&gt;0,H26&lt;0,H26&gt;C26*D26),"Check inputs","Ready"))</x:f>
        <x:v>Ready</x:v>
      </x:c>
    </x:row>
    <x:row r="27" ht="23" customHeight="1">
      <x:c r="A27" s="20" t="str">
        <x:v>M5a</x:v>
      </x:c>
      <x:c r="B27" s="20" t="str">
        <x:v>Domestic card</x:v>
      </x:c>
      <x:c r="C27" s="21" t="n">
        <x:v>1</x:v>
      </x:c>
      <x:c r="D27" s="22" t="n">
        <x:v>100</x:v>
      </x:c>
      <x:c r="E27" s="23" t="n">
        <x:v>0</x:v>
      </x:c>
      <x:c r="F27" s="23" t="n">
        <x:v>0</x:v>
      </x:c>
      <x:c r="G27" s="23" t="n">
        <x:v>0</x:v>
      </x:c>
      <x:c r="H27" s="22" t="n">
        <x:v>0</x:v>
      </x:c>
      <x:c r="I27" s="20" t="str">
        <x:f>IF(COUNT($C$6:$C$10,C27:H27)&lt;&gt;11,"Missing number",IF(OR(MIN($C$6:$C$10)&lt;0,C27&lt;1,MOD(C27,1)&lt;&gt;0,D27&lt;=0,MIN(E27:G27)&lt;0,MAX(E27:G27)&gt;1,MOD(E27,1)&lt;&gt;0,MOD(F27,1)&lt;&gt;0,MOD(G27,1)&lt;&gt;0,H27&lt;0,H27&gt;C27*D27),"Check inputs","Ready"))</x:f>
        <x:v>Ready</x:v>
      </x:c>
    </x:row>
    <x:row r="28" ht="23" customHeight="1">
      <x:c r="A28" s="2" t="str">
        <x:v>M5b</x:v>
      </x:c>
      <x:c r="B28" s="2" t="str">
        <x:v>International; no conversion</x:v>
      </x:c>
      <x:c r="C28" s="19" t="n">
        <x:v>1</x:v>
      </x:c>
      <x:c r="D28" s="16" t="n">
        <x:v>100</x:v>
      </x:c>
      <x:c r="E28" s="18" t="n">
        <x:v>1</x:v>
      </x:c>
      <x:c r="F28" s="18" t="n">
        <x:v>0</x:v>
      </x:c>
      <x:c r="G28" s="18" t="n">
        <x:v>0</x:v>
      </x:c>
      <x:c r="H28" s="16" t="n">
        <x:v>0</x:v>
      </x:c>
      <x:c r="I28" s="2" t="str">
        <x:f>IF(COUNT($C$6:$C$10,C28:H28)&lt;&gt;11,"Missing number",IF(OR(MIN($C$6:$C$10)&lt;0,C28&lt;1,MOD(C28,1)&lt;&gt;0,D28&lt;=0,MIN(E28:G28)&lt;0,MAX(E28:G28)&gt;1,MOD(E28,1)&lt;&gt;0,MOD(F28,1)&lt;&gt;0,MOD(G28,1)&lt;&gt;0,H28&lt;0,H28&gt;C28*D28),"Check inputs","Ready"))</x:f>
        <x:v>Ready</x:v>
      </x:c>
    </x:row>
    <x:row r="29" ht="23" customHeight="1">
      <x:c r="A29" s="2" t="str">
        <x:v>M5c</x:v>
      </x:c>
      <x:c r="B29" s="2" t="str">
        <x:v>International; conversion required</x:v>
      </x:c>
      <x:c r="C29" s="19" t="n">
        <x:v>1</x:v>
      </x:c>
      <x:c r="D29" s="16" t="n">
        <x:v>100</x:v>
      </x:c>
      <x:c r="E29" s="18" t="n">
        <x:v>1</x:v>
      </x:c>
      <x:c r="F29" s="18" t="n">
        <x:v>1</x:v>
      </x:c>
      <x:c r="G29" s="18" t="n">
        <x:v>0</x:v>
      </x:c>
      <x:c r="H29" s="16" t="n">
        <x:v>0</x:v>
      </x:c>
      <x:c r="I29" s="2" t="str">
        <x:f>IF(COUNT($C$6:$C$10,C29:H29)&lt;&gt;11,"Missing number",IF(OR(MIN($C$6:$C$10)&lt;0,C29&lt;1,MOD(C29,1)&lt;&gt;0,D29&lt;=0,MIN(E29:G29)&lt;0,MAX(E29:G29)&gt;1,MOD(E29,1)&lt;&gt;0,MOD(F29,1)&lt;&gt;0,MOD(G29,1)&lt;&gt;0,H29&lt;0,H29&gt;C29*D29),"Check inputs","Ready"))</x:f>
        <x:v>Ready</x:v>
      </x:c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10" t="str">
        <x:v>Source notes</x:v>
      </x:c>
      <x:c r="B32" s="10"/>
      <x:c r="C32" s="10"/>
      <x:c r="D32" s="10"/>
      <x:c r="E32" s="10"/>
      <x:c r="F32" s="10"/>
      <x:c r="G32" s="10"/>
      <x:c r="H32" s="10"/>
      <x:c r="I32" s="10"/>
    </x:row>
    <x:row r="33" ht="23" customHeight="1">
      <x:c r="A33" s="2" t="str">
        <x:v>Stripe U.S. pricing: domestic card percentage, fixed fee, international and required conversion additions.</x:v>
      </x:c>
      <x:c r="B33" s="2"/>
      <x:c r="C33" s="2"/>
      <x:c r="D33" s="2"/>
      <x:c r="E33" s="2"/>
      <x:c r="F33" s="2"/>
      <x:c r="G33" s="2"/>
      <x:c r="H33" s="2"/>
      <x:c r="I33" s="2"/>
    </x:row>
    <x:row r="34" ht="23" customHeight="1">
      <x:c r="A34" s="2" t="str">
        <x:v>https://stripe.com/us/pricing</x:v>
      </x:c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2" t="str">
        <x:v>Stripe U.S. Billing: 0.7% pay-as-you-go Billing volume; includes on/off-Stripe processing and excludes one-off invoices.</x:v>
      </x:c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 t="str">
        <x:v>https://stripe.com/us/billing/pricing</x:v>
      </x:c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 t="str">
        <x:v>Stripe refund policy: original processing fees retained; no extra fee to refund standard-pricing card payments.</x:v>
      </x:c>
      <x:c r="B39" s="2"/>
      <x:c r="C39" s="2"/>
      <x:c r="D39" s="2"/>
      <x:c r="E39" s="2"/>
      <x:c r="F39" s="2"/>
      <x:c r="G39" s="2"/>
      <x:c r="H39" s="2"/>
      <x:c r="I39" s="2"/>
    </x:row>
    <x:row r="40" ht="23" customHeight="1">
      <x:c r="A40" s="2" t="str">
        <x:v>https://support.stripe.com/questions/understanding-fees-for-refunded-payments?locale=en-GB</x:v>
      </x:c>
      <x:c r="B40" s="2"/>
      <x:c r="C40" s="2"/>
      <x:c r="D40" s="2"/>
      <x:c r="E40" s="2"/>
      <x:c r="F40" s="2"/>
      <x:c r="G40" s="2"/>
      <x:c r="H40" s="2"/>
      <x:c r="I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3" customHeight="1">
      <x:c r="A42" s="2" t="str">
        <x:v>All source pages checked on the date above. These rates are model inputs, not a merchant-specific agreement.</x:v>
      </x:c>
      <x:c r="B42" s="2"/>
      <x:c r="C42" s="2"/>
      <x:c r="D42" s="2"/>
      <x:c r="E42" s="2"/>
      <x:c r="F42" s="2"/>
      <x:c r="G42" s="2"/>
      <x:c r="H42" s="2"/>
      <x:c r="I42" s="2"/>
    </x:row>
    <x:row r="43" ht="23" customHeight="1">
      <x:c r="A43" s="2" t="str">
        <x:v>The refund amount is returned principal. The no-refund and full-refund cases are not two sales.</x:v>
      </x:c>
      <x:c r="B43" s="2"/>
      <x:c r="C43" s="2"/>
      <x:c r="D43" s="2"/>
      <x:c r="E43" s="2"/>
      <x:c r="F43" s="2"/>
      <x:c r="G43" s="2"/>
      <x:c r="H43" s="2"/>
      <x:c r="I43" s="2"/>
    </x:row>
    <x:row r="44" ht="23" customHeight="1">
      <x:c r="A44" s="2" t="str">
        <x:v>No approval, provider eligibility, integration availability or NUMUS price is asserted by this workbook.</x:v>
      </x:c>
      <x:c r="B44" s="2"/>
      <x:c r="C44" s="2"/>
      <x:c r="D44" s="2"/>
      <x:c r="E44" s="2"/>
      <x:c r="F44" s="2"/>
      <x:c r="G44" s="2"/>
      <x:c r="H44" s="2"/>
      <x:c r="I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I18:I29">
    <x:cfRule type="containsText" dxfId="1" priority="1" operator="containsText" text="Missing"/>
    <x:cfRule type="containsText" dxfId="2" priority="2" operator="containsText" text="Check"/>
  </x:conditionalFormatting>
  <x:dataValidations count="2">
    <x:dataValidation type="whole" operator="greaterThanOrEqual" sqref="C18:C29">
      <x:formula1>1</x:formula1>
    </x:dataValidation>
    <x:dataValidation type="whole" operator="between" sqref="E18:G29">
      <x:formula1>0</x:formula1>
      <x:formula2>1</x:formula2>
    </x:dataValidation>
  </x:dataValidations>
  <x:pageMargins left="0.7" right="0.7" top="0.75" bottom="0.75" header="0.3" footer="0.3"/>
</x:worksheet>
</file>